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отчет 2012(01-06)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<sst xmlns="http://schemas.openxmlformats.org/spreadsheetml/2006/main" count="85" uniqueCount="69">
  <si>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</si>
  <si>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</si>
  <si>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</si>
  <si>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</si>
  <si>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</si>
  <si>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</si>
  <si>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</si>
  <si>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</si>
  <si>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</si>
  <si>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</si>
  <si>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</si>
  <si>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</si>
  <si>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</si>
  <si>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</si>
  <si>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</si>
  <si>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</si>
  <si>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</si>
  <si>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</si>
  <si>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</si>
  <si>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</si>
  <si>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</si>
  <si>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</si>
  <si>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</si>
  <si>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</si>
  <si>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</si>
  <si>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</si>
  <si>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</si>
  <si>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</si>
  <si>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</si>
  <si>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</si>
  <si>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</si>
  <si>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</si>
  <si>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</si>
  <si>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1 раз/неделю - подметание
1 раз/месяц 
влажная уборка</t>
  </si>
  <si>
    <t xml:space="preserve">Капитальный ремонт 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</si>
  <si>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</si>
  <si>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</si>
  <si>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</si>
  <si>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</si>
  <si>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</si>
  <si>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</si>
  <si>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</si>
  <si>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</si>
  <si>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</si>
  <si>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</si>
  <si>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</si>
  <si>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</si>
  <si>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</si>
  <si>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</si>
  <si>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</si>
  <si>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</si>
  <si>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</si>
  <si>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Всего затрат:</t>
  </si>
  <si>
    <t>Претензий по управлению нет (да)</t>
  </si>
  <si>
    <t xml:space="preserve"> </t>
  </si>
  <si>
    <t>по плану работ</t>
  </si>
  <si>
    <t xml:space="preserve">        Представитель собственников - старший по дому ________________,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01.01.12г.по 30.06.12г.      </t>
  </si>
  <si>
    <t>S жилых и нежилых помещений, кв.м</t>
  </si>
  <si>
    <t>Тариф 01.01.12г-30.06.12г</t>
  </si>
  <si>
    <t>Сумма с 01.01.12г.-30.06.12г., руб.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</si>
  <si>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контейнерных площадок </t>
    </r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</si>
  <si>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</si>
  <si>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 </t>
  </si>
  <si>
    <t xml:space="preserve">Финансовый результат с 01.06.12г. по 30.06.12г. (+ экономия,- перерасход)                                                      </t>
  </si>
  <si>
    <t xml:space="preserve">Директор ООО "ОЖКС № 3"                                               Т.И. Плотникова                         </t>
  </si>
  <si>
    <t>Принято: Старший по дому                                                  __________________</t>
  </si>
  <si>
    <t>Адрес: ул. Горького, 46А</t>
  </si>
  <si>
    <t>ОТЧЕТ
с 01.01.12г по 30.06.12г. о выполненнии условий  договора управления МКД № 246/3 от 28.03.2008 г., 
заключенного между ООО "ОЖКС № 3" и собственники многоквартирного дома
по адресу:  ул. Горького, 46А</t>
  </si>
  <si>
    <t>Исполнитель О.В.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</si>
</sst>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2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2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49"/>
  <sheetViews>
    <sheetView tabSelected="1" zoomScalePageLayoutView="0" workbookViewId="0" topLeftCell="A1">
      <selection activeCell="M3" sqref="M3"/>
    </sheetView>
  </sheetViews>
  <sheetFormatPr defaultColWidth="9.00390625" defaultRowHeight="15.75"/>
  <cols>
    <col min="1" max="1" width="6.00390625" style="0" customWidth="1"/>
    <col min="2" max="2" width="27.75390625" style="0" customWidth="1"/>
    <col min="3" max="3" width="3.50390625" style="0" customWidth="1"/>
    <col min="4" max="4" width="20.875" style="0" customWidth="1"/>
    <col min="5" max="5" width="23.00390625" style="0" customWidth="1"/>
    <col min="6" max="6" width="22.50390625" style="0" hidden="1" customWidth="1"/>
    <col min="7" max="7" width="9.375" style="0" hidden="1" customWidth="1"/>
    <col min="8" max="8" width="10.375" style="0" hidden="1" customWidth="1"/>
    <col min="9" max="9" width="11.625" style="0" hidden="1" customWidth="1"/>
    <col min="10" max="10" width="22.50390625" style="0" customWidth="1"/>
  </cols>
  <sheetData>
    <row r="1" spans="1:10" ht="117" customHeight="1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61.5" customHeight="1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</row>
    <row r="3" spans="2:10" ht="31.5">
      <c r="B3" s="1" t="s">
        <v>66</v>
      </c>
      <c r="C3" s="2"/>
      <c r="D3" s="66" t="s">
        <v>57</v>
      </c>
      <c r="E3" s="22">
        <v>2551.9</v>
      </c>
      <c r="F3" s="2"/>
      <c r="I3" s="60"/>
      <c r="J3" s="60"/>
    </row>
    <row r="4" spans="2:6" ht="15.75">
      <c r="B4" s="3" t="s">
        <v>0</v>
      </c>
      <c r="C4" s="25">
        <v>5</v>
      </c>
      <c r="D4" s="2" t="s">
        <v>1</v>
      </c>
      <c r="E4" s="23">
        <v>60</v>
      </c>
      <c r="F4" s="2"/>
    </row>
    <row r="5" spans="2:9" ht="15.75">
      <c r="B5" s="3" t="s">
        <v>2</v>
      </c>
      <c r="C5" s="4">
        <v>3</v>
      </c>
      <c r="D5" s="2" t="s">
        <v>3</v>
      </c>
      <c r="E5" s="2" t="s">
        <v>14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0" ht="52.5" customHeight="1">
      <c r="A7" s="18" t="s">
        <v>28</v>
      </c>
      <c r="B7" s="77" t="s">
        <v>35</v>
      </c>
      <c r="C7" s="78"/>
      <c r="D7" s="76"/>
      <c r="E7" s="10" t="s">
        <v>5</v>
      </c>
      <c r="F7" s="10" t="s">
        <v>6</v>
      </c>
      <c r="G7" s="37" t="s">
        <v>58</v>
      </c>
      <c r="H7" s="74" t="s">
        <v>59</v>
      </c>
      <c r="I7" s="75"/>
      <c r="J7" s="85"/>
    </row>
    <row r="8" spans="1:10" ht="15.75">
      <c r="A8" s="19">
        <v>1</v>
      </c>
      <c r="B8" s="82"/>
      <c r="C8" s="83"/>
      <c r="D8" s="83"/>
      <c r="E8" s="83"/>
      <c r="F8" s="84"/>
      <c r="G8" s="38"/>
      <c r="H8" s="41" t="s">
        <v>36</v>
      </c>
      <c r="I8" s="40" t="s">
        <v>37</v>
      </c>
      <c r="J8" s="40" t="s">
        <v>38</v>
      </c>
    </row>
    <row r="9" spans="1:10" ht="15.75">
      <c r="A9" s="19"/>
      <c r="B9" s="82" t="s">
        <v>39</v>
      </c>
      <c r="C9" s="83"/>
      <c r="D9" s="83"/>
      <c r="E9" s="83"/>
      <c r="F9" s="84"/>
      <c r="G9" s="41"/>
      <c r="H9" s="41"/>
      <c r="I9" s="32"/>
      <c r="J9" s="40"/>
    </row>
    <row r="10" spans="1:10" ht="15.75" customHeight="1">
      <c r="A10" s="42"/>
      <c r="B10" s="97" t="s">
        <v>40</v>
      </c>
      <c r="C10" s="98"/>
      <c r="D10" s="98"/>
      <c r="E10" s="98"/>
      <c r="F10" s="99"/>
      <c r="G10" s="14"/>
      <c r="H10" s="67">
        <v>143582.83</v>
      </c>
      <c r="I10" s="31"/>
      <c r="J10" s="30">
        <f>H10+I10</f>
        <v>143582.83</v>
      </c>
    </row>
    <row r="11" spans="1:10" ht="15.75" customHeight="1">
      <c r="A11" s="42"/>
      <c r="B11" s="97" t="s">
        <v>41</v>
      </c>
      <c r="C11" s="98"/>
      <c r="D11" s="98"/>
      <c r="E11" s="98"/>
      <c r="F11" s="99"/>
      <c r="G11" s="14"/>
      <c r="H11" s="15">
        <v>9570.48</v>
      </c>
      <c r="I11" s="31"/>
      <c r="J11" s="30">
        <f>H11+I11</f>
        <v>9570.48</v>
      </c>
    </row>
    <row r="12" spans="1:10" ht="15.75" customHeight="1">
      <c r="A12" s="19"/>
      <c r="B12" s="97" t="s">
        <v>42</v>
      </c>
      <c r="C12" s="98"/>
      <c r="D12" s="98"/>
      <c r="E12" s="98"/>
      <c r="F12" s="99"/>
      <c r="G12" s="14"/>
      <c r="H12" s="67"/>
      <c r="I12" s="31">
        <v>0</v>
      </c>
      <c r="J12" s="30">
        <f>H12+I12</f>
        <v>0</v>
      </c>
    </row>
    <row r="13" spans="1:10" ht="15.75">
      <c r="A13" s="19"/>
      <c r="B13" s="97" t="s">
        <v>43</v>
      </c>
      <c r="C13" s="98"/>
      <c r="D13" s="98"/>
      <c r="E13" s="98"/>
      <c r="F13" s="99"/>
      <c r="G13" s="14"/>
      <c r="H13" s="67"/>
      <c r="I13" s="43">
        <v>0</v>
      </c>
      <c r="J13" s="30">
        <f>H13+I13</f>
        <v>0</v>
      </c>
    </row>
    <row r="14" spans="1:10" ht="15.75">
      <c r="A14" s="19"/>
      <c r="B14" s="91" t="s">
        <v>44</v>
      </c>
      <c r="C14" s="92"/>
      <c r="D14" s="92"/>
      <c r="E14" s="92"/>
      <c r="F14" s="93"/>
      <c r="G14" s="14"/>
      <c r="H14" s="26">
        <f>SUM(H10:H12)</f>
        <v>153153.31</v>
      </c>
      <c r="I14" s="44">
        <f>SUM(I12:I13)</f>
        <v>0</v>
      </c>
      <c r="J14" s="26">
        <f>SUM(J10:J13)</f>
        <v>153153.31</v>
      </c>
    </row>
    <row r="15" spans="1:10" ht="18.75" customHeight="1">
      <c r="A15" s="19">
        <v>2</v>
      </c>
      <c r="B15" s="94" t="s">
        <v>29</v>
      </c>
      <c r="C15" s="95"/>
      <c r="D15" s="95"/>
      <c r="E15" s="95"/>
      <c r="F15" s="96"/>
      <c r="G15" s="14"/>
      <c r="H15" s="67"/>
      <c r="I15" s="31"/>
      <c r="J15" s="33"/>
    </row>
    <row r="16" spans="1:10" ht="15.75">
      <c r="A16" s="19"/>
      <c r="B16" s="16" t="s">
        <v>30</v>
      </c>
      <c r="C16" s="16"/>
      <c r="D16" s="16"/>
      <c r="E16" s="16"/>
      <c r="F16" s="5"/>
      <c r="G16" s="39"/>
      <c r="H16" s="39"/>
      <c r="I16" s="36"/>
      <c r="J16" s="40"/>
    </row>
    <row r="17" spans="1:10" ht="29.25" customHeight="1">
      <c r="A17" s="45"/>
      <c r="B17" s="103" t="s">
        <v>60</v>
      </c>
      <c r="C17" s="104"/>
      <c r="D17" s="105"/>
      <c r="E17" s="46" t="s">
        <v>26</v>
      </c>
      <c r="F17" s="6" t="s">
        <v>20</v>
      </c>
      <c r="G17" s="11">
        <v>1.06</v>
      </c>
      <c r="H17" s="27">
        <f>ROUND(G17*$E$3*6,2)</f>
        <v>16230.08</v>
      </c>
      <c r="I17" s="47">
        <f>$I$12*0.08</f>
        <v>0</v>
      </c>
      <c r="J17" s="44">
        <f>SUM(H17:I17)</f>
        <v>16230.08</v>
      </c>
    </row>
    <row r="18" spans="1:10" ht="17.25" customHeight="1">
      <c r="A18" s="19"/>
      <c r="B18" s="106" t="s">
        <v>15</v>
      </c>
      <c r="C18" s="107"/>
      <c r="D18" s="108"/>
      <c r="E18" s="46" t="s">
        <v>26</v>
      </c>
      <c r="F18" s="6" t="s">
        <v>16</v>
      </c>
      <c r="G18" s="11">
        <v>0.28</v>
      </c>
      <c r="H18" s="27">
        <f>ROUND(G18*$E$3*6,2)</f>
        <v>4287.19</v>
      </c>
      <c r="I18" s="47">
        <f>$I$12*0.02</f>
        <v>0</v>
      </c>
      <c r="J18" s="44">
        <f>SUM(H18:I18)</f>
        <v>4287.19</v>
      </c>
    </row>
    <row r="19" spans="1:10" ht="16.5" customHeight="1">
      <c r="A19" s="19"/>
      <c r="B19" s="100" t="s">
        <v>19</v>
      </c>
      <c r="C19" s="101"/>
      <c r="D19" s="102"/>
      <c r="E19" s="48" t="s">
        <v>45</v>
      </c>
      <c r="F19" s="7" t="s">
        <v>17</v>
      </c>
      <c r="G19" s="11">
        <v>0.39</v>
      </c>
      <c r="H19" s="27">
        <v>2097.31</v>
      </c>
      <c r="I19" s="47">
        <f>$I$12*0.07</f>
        <v>0</v>
      </c>
      <c r="J19" s="62">
        <f>H19+I19</f>
        <v>2097.31</v>
      </c>
    </row>
    <row r="20" spans="1:10" ht="16.5" customHeight="1">
      <c r="A20" s="45"/>
      <c r="B20" s="103" t="s">
        <v>25</v>
      </c>
      <c r="C20" s="104"/>
      <c r="D20" s="105"/>
      <c r="E20" s="49" t="s">
        <v>7</v>
      </c>
      <c r="F20" s="8" t="s">
        <v>8</v>
      </c>
      <c r="G20" s="11">
        <v>0.51</v>
      </c>
      <c r="H20" s="27">
        <f>ROUND(G20*$E$3*6,2)</f>
        <v>7808.81</v>
      </c>
      <c r="I20" s="47">
        <f>$I$12*0.04</f>
        <v>0</v>
      </c>
      <c r="J20" s="44">
        <f>SUM(H20:I20)</f>
        <v>7808.81</v>
      </c>
    </row>
    <row r="21" spans="1:10" ht="54.75" customHeight="1">
      <c r="A21" s="19"/>
      <c r="B21" s="100" t="s">
        <v>23</v>
      </c>
      <c r="C21" s="101"/>
      <c r="D21" s="102"/>
      <c r="E21" s="48" t="s">
        <v>46</v>
      </c>
      <c r="F21" s="7" t="s">
        <v>21</v>
      </c>
      <c r="G21" s="11">
        <v>0.12</v>
      </c>
      <c r="H21" s="27">
        <v>2337</v>
      </c>
      <c r="I21" s="47">
        <f>$I$12*0.01</f>
        <v>0</v>
      </c>
      <c r="J21" s="62">
        <f>H21+I21</f>
        <v>2337</v>
      </c>
    </row>
    <row r="22" spans="1:10" ht="30" customHeight="1">
      <c r="A22" s="45"/>
      <c r="B22" s="100" t="s">
        <v>9</v>
      </c>
      <c r="C22" s="101"/>
      <c r="D22" s="102"/>
      <c r="E22" s="48" t="s">
        <v>7</v>
      </c>
      <c r="F22" s="7" t="s">
        <v>10</v>
      </c>
      <c r="G22" s="11">
        <v>0</v>
      </c>
      <c r="H22" s="27">
        <f>ROUND(G22*$E$3*6,2)</f>
        <v>0</v>
      </c>
      <c r="I22" s="47">
        <f>$I$12*0.15</f>
        <v>0</v>
      </c>
      <c r="J22" s="62">
        <f>H22+I22</f>
        <v>0</v>
      </c>
    </row>
    <row r="23" spans="1:10" ht="16.5" customHeight="1">
      <c r="A23" s="45"/>
      <c r="B23" s="100" t="s">
        <v>22</v>
      </c>
      <c r="C23" s="101"/>
      <c r="D23" s="102"/>
      <c r="E23" s="50" t="s">
        <v>11</v>
      </c>
      <c r="F23" s="9" t="s">
        <v>12</v>
      </c>
      <c r="G23" s="11">
        <v>0.05</v>
      </c>
      <c r="H23" s="27">
        <v>1575</v>
      </c>
      <c r="I23" s="47">
        <v>0</v>
      </c>
      <c r="J23" s="62">
        <f>H23+I23</f>
        <v>1575</v>
      </c>
    </row>
    <row r="24" spans="1:10" ht="26.25" customHeight="1">
      <c r="A24" s="19"/>
      <c r="B24" s="100" t="s">
        <v>47</v>
      </c>
      <c r="C24" s="101"/>
      <c r="D24" s="102"/>
      <c r="E24" s="46" t="s">
        <v>27</v>
      </c>
      <c r="F24" s="51" t="s">
        <v>32</v>
      </c>
      <c r="G24" s="11">
        <v>2.15</v>
      </c>
      <c r="H24" s="27">
        <f>ROUND(G24*$E$3*6,2)</f>
        <v>32919.51</v>
      </c>
      <c r="I24" s="47">
        <f>$I$12*0.19</f>
        <v>0</v>
      </c>
      <c r="J24" s="44">
        <f aca="true" t="shared" si="0" ref="J24:J29">SUM(H24:I24)</f>
        <v>32919.51</v>
      </c>
    </row>
    <row r="25" spans="1:10" ht="62.25" customHeight="1">
      <c r="A25" s="19"/>
      <c r="B25" s="106" t="s">
        <v>13</v>
      </c>
      <c r="C25" s="107"/>
      <c r="D25" s="108"/>
      <c r="E25" s="46" t="s">
        <v>33</v>
      </c>
      <c r="F25" s="51" t="s">
        <v>32</v>
      </c>
      <c r="G25" s="11">
        <v>0.44</v>
      </c>
      <c r="H25" s="27">
        <v>6695.82</v>
      </c>
      <c r="I25" s="47">
        <v>0</v>
      </c>
      <c r="J25" s="44">
        <f>H25+I25</f>
        <v>6695.82</v>
      </c>
    </row>
    <row r="26" spans="1:10" ht="33" customHeight="1">
      <c r="A26" s="19"/>
      <c r="B26" s="109" t="s">
        <v>61</v>
      </c>
      <c r="C26" s="110"/>
      <c r="D26" s="111"/>
      <c r="E26" s="46" t="s">
        <v>27</v>
      </c>
      <c r="F26" s="51" t="s">
        <v>32</v>
      </c>
      <c r="G26" s="12">
        <f>3.46-G27</f>
        <v>3.46</v>
      </c>
      <c r="H26" s="68">
        <f>ROUND(G26*$E$3*6,2)</f>
        <v>52977.44</v>
      </c>
      <c r="I26" s="52">
        <f>$I$12*0.22</f>
        <v>0</v>
      </c>
      <c r="J26" s="44">
        <f t="shared" si="0"/>
        <v>52977.44</v>
      </c>
    </row>
    <row r="27" spans="1:10" ht="26.25" customHeight="1">
      <c r="A27" s="45"/>
      <c r="B27" s="100" t="s">
        <v>48</v>
      </c>
      <c r="C27" s="101"/>
      <c r="D27" s="102"/>
      <c r="E27" s="46" t="s">
        <v>27</v>
      </c>
      <c r="F27" s="51" t="s">
        <v>32</v>
      </c>
      <c r="G27" s="12">
        <v>0</v>
      </c>
      <c r="H27" s="68">
        <f>ROUND(G27*$E$3*6,2)</f>
        <v>0</v>
      </c>
      <c r="I27" s="52">
        <f>$I$12*0</f>
        <v>0</v>
      </c>
      <c r="J27" s="44">
        <f t="shared" si="0"/>
        <v>0</v>
      </c>
    </row>
    <row r="28" spans="1:13" ht="17.25" customHeight="1">
      <c r="A28" s="19"/>
      <c r="B28" s="100" t="s">
        <v>49</v>
      </c>
      <c r="C28" s="101"/>
      <c r="D28" s="102"/>
      <c r="E28" s="48" t="s">
        <v>7</v>
      </c>
      <c r="F28" s="51" t="s">
        <v>32</v>
      </c>
      <c r="G28" s="12">
        <v>0</v>
      </c>
      <c r="H28" s="68">
        <f>ROUND(G28*$E$3*6,2)</f>
        <v>0</v>
      </c>
      <c r="I28" s="52">
        <f>$I$12*0</f>
        <v>0</v>
      </c>
      <c r="J28" s="44">
        <f t="shared" si="0"/>
        <v>0</v>
      </c>
      <c r="M28" t="s">
        <v>54</v>
      </c>
    </row>
    <row r="29" spans="1:10" ht="26.25" customHeight="1">
      <c r="A29" s="19"/>
      <c r="B29" s="112" t="s">
        <v>18</v>
      </c>
      <c r="C29" s="113"/>
      <c r="D29" s="114"/>
      <c r="E29" s="46" t="s">
        <v>27</v>
      </c>
      <c r="F29" s="51" t="s">
        <v>32</v>
      </c>
      <c r="G29" s="9">
        <v>1.06</v>
      </c>
      <c r="H29" s="27">
        <f>ROUND(G29*$E$3*6,2)</f>
        <v>16230.08</v>
      </c>
      <c r="I29" s="47">
        <f>$I$12*0.1</f>
        <v>0</v>
      </c>
      <c r="J29" s="44">
        <f t="shared" si="0"/>
        <v>16230.08</v>
      </c>
    </row>
    <row r="30" spans="1:10" ht="16.5" customHeight="1" hidden="1">
      <c r="A30" s="19"/>
      <c r="B30" s="115" t="s">
        <v>50</v>
      </c>
      <c r="C30" s="116"/>
      <c r="D30" s="117"/>
      <c r="E30" s="48" t="s">
        <v>7</v>
      </c>
      <c r="F30" s="51"/>
      <c r="G30" s="9"/>
      <c r="H30" s="68"/>
      <c r="I30" s="43"/>
      <c r="J30" s="53"/>
    </row>
    <row r="31" spans="1:10" ht="26.25" customHeight="1" hidden="1">
      <c r="A31" s="19"/>
      <c r="B31" s="115" t="s">
        <v>51</v>
      </c>
      <c r="C31" s="116"/>
      <c r="D31" s="117"/>
      <c r="E31" s="46" t="s">
        <v>27</v>
      </c>
      <c r="F31" s="51"/>
      <c r="G31" s="9"/>
      <c r="H31" s="68"/>
      <c r="I31" s="43"/>
      <c r="J31" s="53"/>
    </row>
    <row r="32" spans="1:10" ht="15.75" customHeight="1" hidden="1">
      <c r="A32" s="19"/>
      <c r="B32" s="118"/>
      <c r="C32" s="119"/>
      <c r="D32" s="120"/>
      <c r="E32" s="48"/>
      <c r="F32" s="51"/>
      <c r="G32" s="9"/>
      <c r="H32" s="68"/>
      <c r="I32" s="43"/>
      <c r="J32" s="53"/>
    </row>
    <row r="33" spans="1:10" ht="15.75" customHeight="1">
      <c r="A33" s="19"/>
      <c r="B33" s="118"/>
      <c r="C33" s="119"/>
      <c r="D33" s="120"/>
      <c r="E33" s="48"/>
      <c r="F33" s="51"/>
      <c r="G33" s="9"/>
      <c r="H33" s="68"/>
      <c r="I33" s="43"/>
      <c r="J33" s="53"/>
    </row>
    <row r="34" spans="1:10" ht="14.25" customHeight="1">
      <c r="A34" s="19"/>
      <c r="B34" s="88" t="s">
        <v>24</v>
      </c>
      <c r="C34" s="89"/>
      <c r="D34" s="90"/>
      <c r="E34" s="13"/>
      <c r="F34" s="51"/>
      <c r="G34" s="17">
        <f>SUM(G17:G29)</f>
        <v>9.520000000000001</v>
      </c>
      <c r="H34" s="28">
        <f>SUM(H17:H33)</f>
        <v>143158.24</v>
      </c>
      <c r="I34" s="54">
        <f>SUM(I17:I33)</f>
        <v>0</v>
      </c>
      <c r="J34" s="28">
        <f>SUM(J17:J33)</f>
        <v>143158.24</v>
      </c>
    </row>
    <row r="35" spans="1:10" ht="14.25" customHeight="1" hidden="1">
      <c r="A35" s="19"/>
      <c r="B35" s="63"/>
      <c r="C35" s="64"/>
      <c r="D35" s="64"/>
      <c r="E35" s="65"/>
      <c r="F35" s="51"/>
      <c r="G35" s="17"/>
      <c r="H35" s="28"/>
      <c r="I35" s="54"/>
      <c r="J35" s="28"/>
    </row>
    <row r="36" spans="1:10" ht="14.25" customHeight="1" hidden="1">
      <c r="A36" s="19"/>
      <c r="B36" s="63"/>
      <c r="C36" s="64"/>
      <c r="D36" s="64"/>
      <c r="E36" s="65"/>
      <c r="F36" s="51"/>
      <c r="G36" s="17"/>
      <c r="H36" s="28"/>
      <c r="I36" s="54"/>
      <c r="J36" s="28"/>
    </row>
    <row r="37" spans="1:10" ht="14.25" customHeight="1" hidden="1">
      <c r="A37" s="19"/>
      <c r="B37" s="63"/>
      <c r="C37" s="64"/>
      <c r="D37" s="64"/>
      <c r="E37" s="65"/>
      <c r="F37" s="51"/>
      <c r="G37" s="17"/>
      <c r="H37" s="28"/>
      <c r="I37" s="54"/>
      <c r="J37" s="28"/>
    </row>
    <row r="38" spans="1:10" ht="16.5" customHeight="1">
      <c r="A38" s="19">
        <v>3</v>
      </c>
      <c r="B38" s="87" t="s">
        <v>62</v>
      </c>
      <c r="C38" s="87"/>
      <c r="D38" s="87"/>
      <c r="E38" s="69" t="s">
        <v>55</v>
      </c>
      <c r="F38" s="51" t="s">
        <v>32</v>
      </c>
      <c r="G38" s="20">
        <f>H38/E3/6</f>
        <v>0.7474169572997896</v>
      </c>
      <c r="H38" s="55">
        <v>11444</v>
      </c>
      <c r="I38" s="56">
        <v>0</v>
      </c>
      <c r="J38" s="58">
        <f>H38+I38</f>
        <v>11444</v>
      </c>
    </row>
    <row r="39" spans="1:10" ht="16.5" customHeight="1">
      <c r="A39" s="21"/>
      <c r="B39" s="121" t="s">
        <v>31</v>
      </c>
      <c r="C39" s="122"/>
      <c r="D39" s="122"/>
      <c r="E39" s="122"/>
      <c r="F39" s="123"/>
      <c r="G39" s="17">
        <f>SUM(G34:G38)</f>
        <v>10.26741695729979</v>
      </c>
      <c r="H39" s="70">
        <f>SUM(H34:H38)</f>
        <v>154602.24</v>
      </c>
      <c r="I39" s="29">
        <f>SUM(I34:I38)</f>
        <v>0</v>
      </c>
      <c r="J39" s="29">
        <f>SUM(J34:J38)</f>
        <v>154602.24</v>
      </c>
    </row>
    <row r="40" spans="1:10" ht="15.75">
      <c r="A40" s="19">
        <v>4</v>
      </c>
      <c r="B40" s="124" t="s">
        <v>34</v>
      </c>
      <c r="C40" s="124"/>
      <c r="D40" s="124"/>
      <c r="E40" s="69" t="s">
        <v>55</v>
      </c>
      <c r="F40" s="71"/>
      <c r="G40" s="72"/>
      <c r="H40" s="57">
        <v>0</v>
      </c>
      <c r="I40" s="57">
        <v>0</v>
      </c>
      <c r="J40" s="61">
        <f>SUM(H40:I40)</f>
        <v>0</v>
      </c>
    </row>
    <row r="41" spans="1:10" ht="16.5" customHeight="1">
      <c r="A41" s="21"/>
      <c r="B41" s="86" t="s">
        <v>52</v>
      </c>
      <c r="C41" s="86"/>
      <c r="D41" s="86"/>
      <c r="E41" s="86"/>
      <c r="F41" s="86"/>
      <c r="G41" s="17">
        <f>SUM(G39:G40)</f>
        <v>10.26741695729979</v>
      </c>
      <c r="H41" s="70">
        <f>SUM(H39:H40)</f>
        <v>154602.24</v>
      </c>
      <c r="I41" s="29">
        <f>SUM(I39:I40)</f>
        <v>0</v>
      </c>
      <c r="J41" s="29">
        <f>SUM(J39:J40)</f>
        <v>154602.24</v>
      </c>
    </row>
    <row r="42" spans="1:10" ht="15.75">
      <c r="A42" s="19">
        <v>5</v>
      </c>
      <c r="B42" s="109" t="s">
        <v>63</v>
      </c>
      <c r="C42" s="110"/>
      <c r="D42" s="110"/>
      <c r="E42" s="110"/>
      <c r="F42" s="110"/>
      <c r="G42" s="111"/>
      <c r="H42" s="73">
        <f>H14-H41</f>
        <v>-1448.929999999993</v>
      </c>
      <c r="I42" s="27">
        <f>I14-I41</f>
        <v>0</v>
      </c>
      <c r="J42" s="58">
        <f>J14-J41</f>
        <v>-1448.929999999993</v>
      </c>
    </row>
    <row r="44" spans="2:5" ht="15.75">
      <c r="B44" s="35" t="s">
        <v>64</v>
      </c>
      <c r="C44" s="35"/>
      <c r="D44" s="35"/>
      <c r="E44" s="24"/>
    </row>
    <row r="45" spans="2:4" ht="15.75">
      <c r="B45" s="35"/>
      <c r="C45" s="35"/>
      <c r="D45" s="35"/>
    </row>
    <row r="46" spans="2:4" ht="15.75">
      <c r="B46" s="59" t="s">
        <v>65</v>
      </c>
      <c r="C46" s="59"/>
      <c r="D46" s="34"/>
    </row>
    <row r="47" spans="2:4" ht="15.75">
      <c r="B47" s="79" t="s">
        <v>53</v>
      </c>
      <c r="C47" s="79"/>
      <c r="D47" s="79"/>
    </row>
    <row r="49" ht="15.75">
      <c r="A49" t="s">
        <v>68</v>
      </c>
    </row>
  </sheetData>
  <sheetProtection/>
  <mergeCells count="36">
    <mergeCell ref="B40:D40"/>
    <mergeCell ref="B41:F41"/>
    <mergeCell ref="B42:G42"/>
    <mergeCell ref="B47:D47"/>
    <mergeCell ref="B29:D29"/>
    <mergeCell ref="B30:D30"/>
    <mergeCell ref="B31:D31"/>
    <mergeCell ref="B32:D32"/>
    <mergeCell ref="B33:D33"/>
    <mergeCell ref="B34:D34"/>
    <mergeCell ref="B38:D38"/>
    <mergeCell ref="B39:F39"/>
    <mergeCell ref="B23:D23"/>
    <mergeCell ref="B24:D24"/>
    <mergeCell ref="B25:D25"/>
    <mergeCell ref="B26:D26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2013-03-15T09:55:03Z</cp:lastPrinted>
  <dcterms:created xsi:type="dcterms:W3CDTF">2009-08-26T03:25:10Z</dcterms:created>
  <dcterms:modified xsi:type="dcterms:W3CDTF">2013-10-04T05:41:41Z</dcterms:modified>
  <cp:category/>
  <cp:version/>
  <cp:contentType/>
  <cp:contentStatus/>
</cp:coreProperties>
</file>